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K22" s="1"/>
  <c r="K12"/>
  <c r="J23"/>
  <c r="J20"/>
  <c r="J15"/>
  <c r="J12"/>
  <c r="J3"/>
  <c r="H22"/>
  <c r="G14"/>
  <c r="G13"/>
  <c r="H12"/>
  <c r="G12"/>
  <c r="G21"/>
  <c r="G20"/>
  <c r="M3"/>
  <c r="M24" s="1"/>
  <c r="N7"/>
  <c r="N6"/>
  <c r="L6"/>
  <c r="L7"/>
  <c r="I24"/>
  <c r="G23"/>
  <c r="G8"/>
  <c r="G9"/>
  <c r="G10"/>
  <c r="G11"/>
  <c r="G15"/>
  <c r="G16"/>
  <c r="G17"/>
  <c r="G18"/>
  <c r="G19"/>
  <c r="G4"/>
  <c r="G5"/>
  <c r="G6"/>
  <c r="G7"/>
  <c r="G3"/>
  <c r="H20" l="1"/>
  <c r="L12" s="1"/>
  <c r="N12" s="1"/>
  <c r="H23"/>
  <c r="L22" s="1"/>
  <c r="N22" s="1"/>
  <c r="H3"/>
  <c r="H18"/>
  <c r="H15"/>
  <c r="H8"/>
  <c r="H5"/>
  <c r="K20" l="1"/>
  <c r="L20" s="1"/>
  <c r="N20" s="1"/>
  <c r="H24"/>
  <c r="K3" l="1"/>
  <c r="L3" s="1"/>
  <c r="N3" s="1"/>
  <c r="J18"/>
  <c r="K18" s="1"/>
  <c r="L18" s="1"/>
  <c r="N18" s="1"/>
  <c r="J8"/>
  <c r="K8" s="1"/>
  <c r="L8" s="1"/>
  <c r="N8" s="1"/>
  <c r="K15"/>
  <c r="L15" s="1"/>
  <c r="N15" s="1"/>
  <c r="J5"/>
  <c r="K5" s="1"/>
  <c r="L5" s="1"/>
  <c r="N5" s="1"/>
  <c r="K23"/>
  <c r="L23" s="1"/>
  <c r="N23" s="1"/>
  <c r="J24" l="1"/>
  <c r="N24"/>
  <c r="K24"/>
  <c r="L24"/>
</calcChain>
</file>

<file path=xl/sharedStrings.xml><?xml version="1.0" encoding="utf-8"?>
<sst xmlns="http://schemas.openxmlformats.org/spreadsheetml/2006/main" count="71" uniqueCount="54">
  <si>
    <t>nickname</t>
  </si>
  <si>
    <t>#</t>
  </si>
  <si>
    <t>q-ty</t>
  </si>
  <si>
    <t>SUM</t>
  </si>
  <si>
    <t>BRABUS</t>
  </si>
  <si>
    <t>Size / Color</t>
  </si>
  <si>
    <t>kmc</t>
  </si>
  <si>
    <t>LEG</t>
  </si>
  <si>
    <t>dissoder</t>
  </si>
  <si>
    <t>TOTAL</t>
  </si>
  <si>
    <t>TOTAL:</t>
  </si>
  <si>
    <t>Доля в Заказе %</t>
  </si>
  <si>
    <t xml:space="preserve">Итого с учетом доставки рубли </t>
  </si>
  <si>
    <t>SIMMS GROUP ORDER</t>
  </si>
  <si>
    <t>price per unit, $</t>
  </si>
  <si>
    <t>PAY PAL RATE + 2% RATE</t>
  </si>
  <si>
    <t>Доля в заказе доллары</t>
  </si>
  <si>
    <t>Итого с учетом доставки доллары</t>
  </si>
  <si>
    <t>JamesAD</t>
  </si>
  <si>
    <t>Priority shipping</t>
  </si>
  <si>
    <t>LgLong 12-13</t>
  </si>
  <si>
    <t xml:space="preserve"> Simms Fishing: Headwaters Large Sling Pack</t>
  </si>
  <si>
    <t xml:space="preserve"> Furry orange</t>
  </si>
  <si>
    <t>Simms Freestone pant mineral</t>
  </si>
  <si>
    <t>Simms Patch Fly Box</t>
  </si>
  <si>
    <t>Simms 2014 Retractor</t>
  </si>
  <si>
    <t>Kimonsan</t>
  </si>
  <si>
    <t>size L</t>
  </si>
  <si>
    <t xml:space="preserve">size L, Greystone </t>
  </si>
  <si>
    <t>Simms guide vest</t>
  </si>
  <si>
    <t>size 8US</t>
  </si>
  <si>
    <t xml:space="preserve">Южный </t>
  </si>
  <si>
    <t>G4 BOA ® BOOT</t>
  </si>
  <si>
    <t>PRODRY™ GORE-TEX® JACKET</t>
  </si>
  <si>
    <t>Simms Fishing: Hardbite Star Cleats</t>
  </si>
  <si>
    <t>size 13</t>
  </si>
  <si>
    <t>xxl</t>
  </si>
  <si>
    <t>Kair</t>
  </si>
  <si>
    <t>Gunmetal size XXL</t>
  </si>
  <si>
    <t>Reel sage 2280</t>
  </si>
  <si>
    <t>Simms G3 Guide Vest</t>
  </si>
  <si>
    <t>Gunmetal, size М</t>
  </si>
  <si>
    <t>Gusar</t>
  </si>
  <si>
    <t xml:space="preserve">Simms Sungate </t>
  </si>
  <si>
    <t>Simms FREESTONE® VEST</t>
  </si>
  <si>
    <t>size M, Sand</t>
  </si>
  <si>
    <t>Simms WADERWICK™ BOXER</t>
  </si>
  <si>
    <t xml:space="preserve">Korker's Devil's Canyon Wading Boot </t>
  </si>
  <si>
    <t xml:space="preserve">Simms Waders: Simms G3 Guide Waders </t>
  </si>
  <si>
    <t>Korkers chrome Wading Boots</t>
  </si>
  <si>
    <t xml:space="preserve">G4 Pro Jacket </t>
  </si>
  <si>
    <t>Korkers OmniTrax v3.0 KORK- FA3040- WEBY</t>
  </si>
  <si>
    <t>size 13, Style #: FB4120</t>
  </si>
  <si>
    <t>black/blaze, 7/8 weight</t>
  </si>
</sst>
</file>

<file path=xl/styles.xml><?xml version="1.0" encoding="utf-8"?>
<styleSheet xmlns="http://schemas.openxmlformats.org/spreadsheetml/2006/main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[$€-2]\ * #,##0.00_-;\-[$€-2]\ * #,##0.00_-;_-[$€-2]\ * &quot;-&quot;??_-;_-@_-"/>
    <numFmt numFmtId="165" formatCode="_-* #,##0.00[$р.-419]_-;\-* #,##0.00[$р.-419]_-;_-* &quot;-&quot;??[$р.-419]_-;_-@_-"/>
    <numFmt numFmtId="166" formatCode="_-* #,##0&quot;р.&quot;_-;\-* #,##0&quot;р.&quot;_-;_-* &quot;-&quot;??&quot;р.&quot;_-;_-@_-"/>
    <numFmt numFmtId="167" formatCode="[$$-409]#,##0.00"/>
    <numFmt numFmtId="170" formatCode="_-[$$-409]* #,##0.00_ ;_-[$$-409]* \-#,##0.00\ ;_-[$$-409]* &quot;-&quot;??_ ;_-@_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Fill="1" applyBorder="1"/>
    <xf numFmtId="0" fontId="0" fillId="0" borderId="11" xfId="0" applyFill="1" applyBorder="1"/>
    <xf numFmtId="164" fontId="3" fillId="0" borderId="3" xfId="0" applyNumberFormat="1" applyFont="1" applyBorder="1" applyAlignment="1">
      <alignment horizontal="center" vertical="center"/>
    </xf>
    <xf numFmtId="9" fontId="0" fillId="0" borderId="15" xfId="2" applyFont="1" applyBorder="1" applyAlignment="1">
      <alignment horizontal="center" vertical="center"/>
    </xf>
    <xf numFmtId="9" fontId="0" fillId="0" borderId="16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6" fontId="0" fillId="2" borderId="15" xfId="1" applyNumberFormat="1" applyFont="1" applyFill="1" applyBorder="1" applyAlignment="1">
      <alignment horizontal="center" vertical="center"/>
    </xf>
    <xf numFmtId="166" fontId="5" fillId="2" borderId="16" xfId="1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0" fillId="2" borderId="15" xfId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9" fontId="0" fillId="0" borderId="15" xfId="2" applyFont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166" fontId="0" fillId="2" borderId="15" xfId="2" applyNumberFormat="1" applyFont="1" applyFill="1" applyBorder="1" applyAlignment="1">
      <alignment horizontal="center" vertical="center"/>
    </xf>
    <xf numFmtId="166" fontId="0" fillId="2" borderId="17" xfId="1" applyNumberFormat="1" applyFont="1" applyFill="1" applyBorder="1" applyAlignment="1">
      <alignment horizontal="center" vertical="center"/>
    </xf>
    <xf numFmtId="166" fontId="0" fillId="2" borderId="13" xfId="1" applyNumberFormat="1" applyFont="1" applyFill="1" applyBorder="1" applyAlignment="1">
      <alignment horizontal="center" vertical="center"/>
    </xf>
    <xf numFmtId="170" fontId="3" fillId="0" borderId="12" xfId="3" applyNumberFormat="1" applyFont="1" applyFill="1" applyBorder="1" applyAlignment="1">
      <alignment horizontal="center" vertical="center"/>
    </xf>
    <xf numFmtId="170" fontId="3" fillId="0" borderId="13" xfId="3" applyNumberFormat="1" applyFont="1" applyFill="1" applyBorder="1" applyAlignment="1">
      <alignment horizontal="center" vertical="center"/>
    </xf>
    <xf numFmtId="170" fontId="3" fillId="0" borderId="12" xfId="3" applyNumberFormat="1" applyFont="1" applyFill="1" applyBorder="1" applyAlignment="1">
      <alignment horizontal="center" vertical="center"/>
    </xf>
    <xf numFmtId="170" fontId="3" fillId="0" borderId="3" xfId="3" applyNumberFormat="1" applyFont="1" applyBorder="1" applyAlignment="1">
      <alignment horizontal="center" vertical="center"/>
    </xf>
    <xf numFmtId="170" fontId="0" fillId="0" borderId="5" xfId="1" applyNumberFormat="1" applyFont="1" applyFill="1" applyBorder="1"/>
    <xf numFmtId="170" fontId="0" fillId="0" borderId="1" xfId="1" applyNumberFormat="1" applyFont="1" applyFill="1" applyBorder="1"/>
    <xf numFmtId="167" fontId="0" fillId="0" borderId="17" xfId="2" applyNumberFormat="1" applyFont="1" applyBorder="1" applyAlignment="1">
      <alignment horizontal="center" vertical="center"/>
    </xf>
    <xf numFmtId="167" fontId="0" fillId="0" borderId="15" xfId="2" applyNumberFormat="1" applyFont="1" applyBorder="1" applyAlignment="1">
      <alignment horizontal="center" vertical="center"/>
    </xf>
    <xf numFmtId="167" fontId="0" fillId="0" borderId="18" xfId="2" applyNumberFormat="1" applyFont="1" applyBorder="1" applyAlignment="1">
      <alignment horizontal="center" vertical="center"/>
    </xf>
    <xf numFmtId="167" fontId="0" fillId="0" borderId="17" xfId="1" applyNumberFormat="1" applyFont="1" applyBorder="1" applyAlignment="1">
      <alignment horizontal="center" vertical="center"/>
    </xf>
    <xf numFmtId="167" fontId="0" fillId="0" borderId="13" xfId="1" applyNumberFormat="1" applyFont="1" applyBorder="1" applyAlignment="1">
      <alignment horizontal="center" vertical="center"/>
    </xf>
    <xf numFmtId="167" fontId="0" fillId="0" borderId="18" xfId="1" applyNumberFormat="1" applyFont="1" applyBorder="1" applyAlignment="1">
      <alignment horizontal="center" vertical="center"/>
    </xf>
    <xf numFmtId="167" fontId="0" fillId="0" borderId="15" xfId="1" applyNumberFormat="1" applyFont="1" applyBorder="1" applyAlignment="1">
      <alignment horizontal="center" vertical="center"/>
    </xf>
    <xf numFmtId="167" fontId="0" fillId="0" borderId="15" xfId="1" applyNumberFormat="1" applyFont="1" applyBorder="1" applyAlignment="1">
      <alignment horizontal="center" vertical="center"/>
    </xf>
    <xf numFmtId="167" fontId="0" fillId="0" borderId="16" xfId="1" applyNumberFormat="1" applyFont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colors>
    <mruColors>
      <color rgb="FFBE09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D1" zoomScale="85" zoomScaleNormal="85" workbookViewId="0">
      <selection activeCell="P7" sqref="P7"/>
    </sheetView>
  </sheetViews>
  <sheetFormatPr defaultRowHeight="18.75"/>
  <cols>
    <col min="1" max="1" width="9.5703125" style="1" bestFit="1" customWidth="1"/>
    <col min="2" max="2" width="3.42578125" style="1" bestFit="1" customWidth="1"/>
    <col min="3" max="3" width="47.7109375" bestFit="1" customWidth="1"/>
    <col min="4" max="4" width="45.140625" style="1" bestFit="1" customWidth="1"/>
    <col min="5" max="5" width="18.28515625" bestFit="1" customWidth="1"/>
    <col min="6" max="6" width="7.42578125" style="1" customWidth="1"/>
    <col min="7" max="7" width="7.42578125" customWidth="1"/>
    <col min="8" max="8" width="15.140625" style="9" customWidth="1"/>
    <col min="9" max="9" width="15.140625" customWidth="1"/>
    <col min="10" max="10" width="15.140625" style="8" customWidth="1"/>
    <col min="11" max="14" width="15.140625" customWidth="1"/>
  </cols>
  <sheetData>
    <row r="1" spans="1:14" ht="19.5" customHeight="1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57" thickBot="1">
      <c r="A2" s="15" t="s">
        <v>0</v>
      </c>
      <c r="B2" s="15" t="s">
        <v>1</v>
      </c>
      <c r="C2" s="3"/>
      <c r="D2" s="2" t="s">
        <v>5</v>
      </c>
      <c r="E2" s="3" t="s">
        <v>14</v>
      </c>
      <c r="F2" s="2" t="s">
        <v>2</v>
      </c>
      <c r="G2" s="16" t="s">
        <v>3</v>
      </c>
      <c r="H2" s="17" t="s">
        <v>9</v>
      </c>
      <c r="I2" s="17" t="s">
        <v>19</v>
      </c>
      <c r="J2" s="18" t="s">
        <v>11</v>
      </c>
      <c r="K2" s="18" t="s">
        <v>16</v>
      </c>
      <c r="L2" s="18" t="s">
        <v>17</v>
      </c>
      <c r="M2" s="17" t="s">
        <v>15</v>
      </c>
      <c r="N2" s="19" t="s">
        <v>12</v>
      </c>
    </row>
    <row r="3" spans="1:14" ht="15" customHeight="1" thickTop="1" thickBot="1">
      <c r="A3" s="5" t="s">
        <v>18</v>
      </c>
      <c r="B3" s="6">
        <v>1</v>
      </c>
      <c r="C3" s="23" t="s">
        <v>47</v>
      </c>
      <c r="D3" s="6" t="s">
        <v>52</v>
      </c>
      <c r="E3" s="42">
        <v>220</v>
      </c>
      <c r="F3" s="6">
        <v>1</v>
      </c>
      <c r="G3" s="10">
        <f>E3*F3</f>
        <v>220</v>
      </c>
      <c r="H3" s="38">
        <f>SUM(G3:G4)</f>
        <v>720</v>
      </c>
      <c r="I3" s="26">
        <v>0</v>
      </c>
      <c r="J3" s="28">
        <f>H3/H24</f>
        <v>0.20344730149759818</v>
      </c>
      <c r="K3" s="44">
        <f>J3*I3</f>
        <v>0</v>
      </c>
      <c r="L3" s="45">
        <f>H3+K3</f>
        <v>720</v>
      </c>
      <c r="M3" s="33">
        <f>36.56*1.02</f>
        <v>37.291200000000003</v>
      </c>
      <c r="N3" s="35">
        <f>L3*M3</f>
        <v>26849.664000000004</v>
      </c>
    </row>
    <row r="4" spans="1:14" ht="15" customHeight="1" thickTop="1" thickBot="1">
      <c r="A4" s="7" t="s">
        <v>18</v>
      </c>
      <c r="B4" s="4">
        <v>2</v>
      </c>
      <c r="C4" s="24" t="s">
        <v>48</v>
      </c>
      <c r="D4" s="4" t="s">
        <v>20</v>
      </c>
      <c r="E4" s="43">
        <v>500</v>
      </c>
      <c r="F4" s="4">
        <v>1</v>
      </c>
      <c r="G4" s="11">
        <f t="shared" ref="G4:G21" si="0">E4*F4</f>
        <v>500</v>
      </c>
      <c r="H4" s="39"/>
      <c r="I4" s="27"/>
      <c r="J4" s="28"/>
      <c r="K4" s="46"/>
      <c r="L4" s="45"/>
      <c r="M4" s="34"/>
      <c r="N4" s="35"/>
    </row>
    <row r="5" spans="1:14" ht="15" customHeight="1" thickTop="1" thickBot="1">
      <c r="A5" s="5" t="s">
        <v>8</v>
      </c>
      <c r="B5" s="6">
        <v>3</v>
      </c>
      <c r="C5" s="23" t="s">
        <v>21</v>
      </c>
      <c r="D5" s="6" t="s">
        <v>22</v>
      </c>
      <c r="E5" s="42">
        <v>120</v>
      </c>
      <c r="F5" s="6">
        <v>1</v>
      </c>
      <c r="G5" s="10">
        <f t="shared" si="0"/>
        <v>120</v>
      </c>
      <c r="H5" s="38">
        <f>SUM(G5:G7)</f>
        <v>160</v>
      </c>
      <c r="I5" s="27"/>
      <c r="J5" s="28">
        <f>H5/H24</f>
        <v>4.5210511443910709E-2</v>
      </c>
      <c r="K5" s="47">
        <f>I3*J5</f>
        <v>0</v>
      </c>
      <c r="L5" s="47">
        <f t="shared" ref="L5:N7" si="1">H5+K5</f>
        <v>160</v>
      </c>
      <c r="M5" s="34"/>
      <c r="N5" s="36">
        <f>L5*M3</f>
        <v>5966.5920000000006</v>
      </c>
    </row>
    <row r="6" spans="1:14" ht="15" customHeight="1" thickTop="1" thickBot="1">
      <c r="A6" s="7" t="s">
        <v>8</v>
      </c>
      <c r="B6" s="4">
        <v>4</v>
      </c>
      <c r="C6" s="24" t="s">
        <v>24</v>
      </c>
      <c r="D6" s="4"/>
      <c r="E6" s="43">
        <v>20</v>
      </c>
      <c r="F6" s="4">
        <v>1</v>
      </c>
      <c r="G6" s="11">
        <f t="shared" si="0"/>
        <v>20</v>
      </c>
      <c r="H6" s="39"/>
      <c r="I6" s="27"/>
      <c r="J6" s="28"/>
      <c r="K6" s="48"/>
      <c r="L6" s="48">
        <f t="shared" si="1"/>
        <v>0</v>
      </c>
      <c r="M6" s="34"/>
      <c r="N6" s="37">
        <f t="shared" si="1"/>
        <v>0</v>
      </c>
    </row>
    <row r="7" spans="1:14" ht="15" customHeight="1" thickTop="1" thickBot="1">
      <c r="A7" s="7" t="s">
        <v>8</v>
      </c>
      <c r="B7" s="4">
        <v>5</v>
      </c>
      <c r="C7" s="24" t="s">
        <v>25</v>
      </c>
      <c r="D7" s="4"/>
      <c r="E7" s="43">
        <v>10</v>
      </c>
      <c r="F7" s="4">
        <v>2</v>
      </c>
      <c r="G7" s="11">
        <f t="shared" si="0"/>
        <v>20</v>
      </c>
      <c r="H7" s="39"/>
      <c r="I7" s="27"/>
      <c r="J7" s="28"/>
      <c r="K7" s="49"/>
      <c r="L7" s="48">
        <f t="shared" si="1"/>
        <v>0</v>
      </c>
      <c r="M7" s="34"/>
      <c r="N7" s="37">
        <f t="shared" si="1"/>
        <v>0</v>
      </c>
    </row>
    <row r="8" spans="1:14" ht="15" customHeight="1" thickTop="1" thickBot="1">
      <c r="A8" s="5" t="s">
        <v>26</v>
      </c>
      <c r="B8" s="6">
        <v>6</v>
      </c>
      <c r="C8" s="23" t="s">
        <v>23</v>
      </c>
      <c r="D8" s="6" t="s">
        <v>27</v>
      </c>
      <c r="E8" s="42">
        <v>220</v>
      </c>
      <c r="F8" s="6">
        <v>1</v>
      </c>
      <c r="G8" s="10">
        <f t="shared" si="0"/>
        <v>220</v>
      </c>
      <c r="H8" s="38">
        <f>SUM(G8:G11)</f>
        <v>585</v>
      </c>
      <c r="I8" s="27"/>
      <c r="J8" s="28">
        <f>H8/H24</f>
        <v>0.16530093246679853</v>
      </c>
      <c r="K8" s="47">
        <f>I3*J8</f>
        <v>0</v>
      </c>
      <c r="L8" s="50">
        <f>K8+H8</f>
        <v>585</v>
      </c>
      <c r="M8" s="34"/>
      <c r="N8" s="25">
        <f>L8*M3</f>
        <v>21815.352000000003</v>
      </c>
    </row>
    <row r="9" spans="1:14" ht="15" customHeight="1" thickTop="1" thickBot="1">
      <c r="A9" s="7" t="s">
        <v>26</v>
      </c>
      <c r="B9" s="4">
        <v>7</v>
      </c>
      <c r="C9" s="24" t="s">
        <v>29</v>
      </c>
      <c r="D9" s="4" t="s">
        <v>28</v>
      </c>
      <c r="E9" s="43">
        <v>160</v>
      </c>
      <c r="F9" s="4">
        <v>1</v>
      </c>
      <c r="G9" s="11">
        <f t="shared" si="0"/>
        <v>160</v>
      </c>
      <c r="H9" s="39"/>
      <c r="I9" s="27"/>
      <c r="J9" s="28"/>
      <c r="K9" s="48"/>
      <c r="L9" s="50"/>
      <c r="M9" s="34"/>
      <c r="N9" s="25"/>
    </row>
    <row r="10" spans="1:14" ht="15" customHeight="1" thickTop="1" thickBot="1">
      <c r="A10" s="7" t="s">
        <v>26</v>
      </c>
      <c r="B10" s="4">
        <v>8</v>
      </c>
      <c r="C10" s="24" t="s">
        <v>49</v>
      </c>
      <c r="D10" s="4" t="s">
        <v>30</v>
      </c>
      <c r="E10" s="43">
        <v>165</v>
      </c>
      <c r="F10" s="4">
        <v>1</v>
      </c>
      <c r="G10" s="11">
        <f t="shared" si="0"/>
        <v>165</v>
      </c>
      <c r="H10" s="39"/>
      <c r="I10" s="27"/>
      <c r="J10" s="28"/>
      <c r="K10" s="48"/>
      <c r="L10" s="50"/>
      <c r="M10" s="34"/>
      <c r="N10" s="25"/>
    </row>
    <row r="11" spans="1:14" ht="15" customHeight="1" thickTop="1" thickBot="1">
      <c r="A11" s="7" t="s">
        <v>26</v>
      </c>
      <c r="B11" s="4">
        <v>9</v>
      </c>
      <c r="C11" s="24" t="s">
        <v>51</v>
      </c>
      <c r="D11" s="4" t="s">
        <v>30</v>
      </c>
      <c r="E11" s="43">
        <v>40</v>
      </c>
      <c r="F11" s="4">
        <v>1</v>
      </c>
      <c r="G11" s="11">
        <f t="shared" si="0"/>
        <v>40</v>
      </c>
      <c r="H11" s="39"/>
      <c r="I11" s="27"/>
      <c r="J11" s="28"/>
      <c r="K11" s="49"/>
      <c r="L11" s="50"/>
      <c r="M11" s="34"/>
      <c r="N11" s="25"/>
    </row>
    <row r="12" spans="1:14" ht="15" customHeight="1" thickTop="1" thickBot="1">
      <c r="A12" s="5" t="s">
        <v>31</v>
      </c>
      <c r="B12" s="6">
        <v>10</v>
      </c>
      <c r="C12" s="23" t="s">
        <v>32</v>
      </c>
      <c r="D12" s="6" t="s">
        <v>35</v>
      </c>
      <c r="E12" s="42">
        <v>240</v>
      </c>
      <c r="F12" s="6">
        <v>1</v>
      </c>
      <c r="G12" s="10">
        <f t="shared" ref="G12:G14" si="2">E12*F12</f>
        <v>240</v>
      </c>
      <c r="H12" s="38">
        <f>SUM(G12:G14)</f>
        <v>770</v>
      </c>
      <c r="I12" s="27"/>
      <c r="J12" s="28">
        <f>H12/H24</f>
        <v>0.21757558632382029</v>
      </c>
      <c r="K12" s="47">
        <f>I3*J12</f>
        <v>0</v>
      </c>
      <c r="L12" s="50">
        <f>H12+K12</f>
        <v>770</v>
      </c>
      <c r="M12" s="34"/>
      <c r="N12" s="25">
        <f>L12*M3</f>
        <v>28714.224000000002</v>
      </c>
    </row>
    <row r="13" spans="1:14" ht="15" customHeight="1" thickTop="1" thickBot="1">
      <c r="A13" s="7" t="s">
        <v>31</v>
      </c>
      <c r="B13" s="4">
        <v>11</v>
      </c>
      <c r="C13" s="24" t="s">
        <v>33</v>
      </c>
      <c r="D13" s="4" t="s">
        <v>36</v>
      </c>
      <c r="E13" s="43">
        <v>500</v>
      </c>
      <c r="F13" s="4">
        <v>1</v>
      </c>
      <c r="G13" s="11">
        <f t="shared" si="2"/>
        <v>500</v>
      </c>
      <c r="H13" s="39"/>
      <c r="I13" s="27"/>
      <c r="J13" s="28"/>
      <c r="K13" s="48"/>
      <c r="L13" s="50"/>
      <c r="M13" s="34"/>
      <c r="N13" s="25"/>
    </row>
    <row r="14" spans="1:14" ht="15" customHeight="1" thickTop="1" thickBot="1">
      <c r="A14" s="7" t="s">
        <v>31</v>
      </c>
      <c r="B14" s="4">
        <v>12</v>
      </c>
      <c r="C14" s="24" t="s">
        <v>34</v>
      </c>
      <c r="D14" s="4"/>
      <c r="E14" s="43">
        <v>30</v>
      </c>
      <c r="F14" s="4">
        <v>1</v>
      </c>
      <c r="G14" s="11">
        <f t="shared" si="2"/>
        <v>30</v>
      </c>
      <c r="H14" s="39"/>
      <c r="I14" s="27"/>
      <c r="J14" s="28"/>
      <c r="K14" s="49"/>
      <c r="L14" s="50"/>
      <c r="M14" s="34"/>
      <c r="N14" s="25"/>
    </row>
    <row r="15" spans="1:14" ht="15" customHeight="1" thickTop="1" thickBot="1">
      <c r="A15" s="5" t="s">
        <v>6</v>
      </c>
      <c r="B15" s="6">
        <v>13</v>
      </c>
      <c r="C15" s="23" t="s">
        <v>43</v>
      </c>
      <c r="D15" s="6"/>
      <c r="E15" s="42">
        <v>30</v>
      </c>
      <c r="F15" s="6">
        <v>1</v>
      </c>
      <c r="G15" s="10">
        <f t="shared" si="0"/>
        <v>30</v>
      </c>
      <c r="H15" s="38">
        <f>SUM(G15:G17)</f>
        <v>155</v>
      </c>
      <c r="I15" s="27"/>
      <c r="J15" s="28">
        <f>H15/H24</f>
        <v>4.3797682961288498E-2</v>
      </c>
      <c r="K15" s="47">
        <f>I3*J15</f>
        <v>0</v>
      </c>
      <c r="L15" s="50">
        <f>H15+K15</f>
        <v>155</v>
      </c>
      <c r="M15" s="34"/>
      <c r="N15" s="25">
        <f>L15*M3</f>
        <v>5780.1360000000004</v>
      </c>
    </row>
    <row r="16" spans="1:14" ht="15" customHeight="1" thickTop="1" thickBot="1">
      <c r="A16" s="7" t="s">
        <v>6</v>
      </c>
      <c r="B16" s="4">
        <v>14</v>
      </c>
      <c r="C16" s="24" t="s">
        <v>44</v>
      </c>
      <c r="D16" s="4" t="s">
        <v>45</v>
      </c>
      <c r="E16" s="43">
        <v>100</v>
      </c>
      <c r="F16" s="4">
        <v>1</v>
      </c>
      <c r="G16" s="11">
        <f t="shared" si="0"/>
        <v>100</v>
      </c>
      <c r="H16" s="39"/>
      <c r="I16" s="27"/>
      <c r="J16" s="28"/>
      <c r="K16" s="48"/>
      <c r="L16" s="50"/>
      <c r="M16" s="34"/>
      <c r="N16" s="25"/>
    </row>
    <row r="17" spans="1:14" ht="15" customHeight="1" thickTop="1" thickBot="1">
      <c r="A17" s="7" t="s">
        <v>6</v>
      </c>
      <c r="B17" s="4">
        <v>15</v>
      </c>
      <c r="C17" s="24" t="s">
        <v>46</v>
      </c>
      <c r="D17" s="4"/>
      <c r="E17" s="43">
        <v>25</v>
      </c>
      <c r="F17" s="4">
        <v>1</v>
      </c>
      <c r="G17" s="11">
        <f t="shared" si="0"/>
        <v>25</v>
      </c>
      <c r="H17" s="39"/>
      <c r="I17" s="27"/>
      <c r="J17" s="28"/>
      <c r="K17" s="49"/>
      <c r="L17" s="50"/>
      <c r="M17" s="34"/>
      <c r="N17" s="25"/>
    </row>
    <row r="18" spans="1:14" ht="15" customHeight="1" thickTop="1" thickBot="1">
      <c r="A18" s="5" t="s">
        <v>37</v>
      </c>
      <c r="B18" s="6">
        <v>16</v>
      </c>
      <c r="C18" s="23" t="s">
        <v>50</v>
      </c>
      <c r="D18" s="6" t="s">
        <v>38</v>
      </c>
      <c r="E18" s="42">
        <v>480</v>
      </c>
      <c r="F18" s="6">
        <v>1</v>
      </c>
      <c r="G18" s="10">
        <f t="shared" si="0"/>
        <v>480</v>
      </c>
      <c r="H18" s="38">
        <f>SUM(G18:G19)</f>
        <v>710</v>
      </c>
      <c r="I18" s="27"/>
      <c r="J18" s="28">
        <f>H18/H24</f>
        <v>0.20062164453235376</v>
      </c>
      <c r="K18" s="47">
        <f>I3*J18</f>
        <v>0</v>
      </c>
      <c r="L18" s="50">
        <f>H18+K18</f>
        <v>710</v>
      </c>
      <c r="M18" s="34"/>
      <c r="N18" s="25">
        <f>L18*M3</f>
        <v>26476.752000000004</v>
      </c>
    </row>
    <row r="19" spans="1:14" ht="15" customHeight="1" thickTop="1" thickBot="1">
      <c r="A19" s="7" t="s">
        <v>37</v>
      </c>
      <c r="B19" s="4">
        <v>17</v>
      </c>
      <c r="C19" s="24" t="s">
        <v>40</v>
      </c>
      <c r="D19" s="4" t="s">
        <v>38</v>
      </c>
      <c r="E19" s="43">
        <v>230</v>
      </c>
      <c r="F19" s="4">
        <v>1</v>
      </c>
      <c r="G19" s="11">
        <f t="shared" si="0"/>
        <v>230</v>
      </c>
      <c r="H19" s="39"/>
      <c r="I19" s="27"/>
      <c r="J19" s="28"/>
      <c r="K19" s="49"/>
      <c r="L19" s="50"/>
      <c r="M19" s="34"/>
      <c r="N19" s="25"/>
    </row>
    <row r="20" spans="1:14" ht="15" customHeight="1" thickTop="1" thickBot="1">
      <c r="A20" s="5" t="s">
        <v>7</v>
      </c>
      <c r="B20" s="6">
        <v>18</v>
      </c>
      <c r="C20" s="23" t="s">
        <v>39</v>
      </c>
      <c r="D20" s="6" t="s">
        <v>53</v>
      </c>
      <c r="E20" s="42">
        <v>149</v>
      </c>
      <c r="F20" s="6">
        <v>1</v>
      </c>
      <c r="G20" s="10">
        <f t="shared" si="0"/>
        <v>149</v>
      </c>
      <c r="H20" s="38">
        <f>SUM(G20:G21)</f>
        <v>379</v>
      </c>
      <c r="I20" s="27"/>
      <c r="J20" s="28">
        <f>H20/H24</f>
        <v>0.10709239898276349</v>
      </c>
      <c r="K20" s="47">
        <f>I1*J20</f>
        <v>0</v>
      </c>
      <c r="L20" s="50">
        <f>H20+K20</f>
        <v>379</v>
      </c>
      <c r="M20" s="34"/>
      <c r="N20" s="25">
        <f>L20*M3</f>
        <v>14133.364800000001</v>
      </c>
    </row>
    <row r="21" spans="1:14" ht="15" customHeight="1" thickTop="1" thickBot="1">
      <c r="A21" s="7" t="s">
        <v>7</v>
      </c>
      <c r="B21" s="4">
        <v>19</v>
      </c>
      <c r="C21" s="24" t="s">
        <v>40</v>
      </c>
      <c r="D21" s="4" t="s">
        <v>41</v>
      </c>
      <c r="E21" s="43">
        <v>230</v>
      </c>
      <c r="F21" s="4">
        <v>1</v>
      </c>
      <c r="G21" s="11">
        <f t="shared" si="0"/>
        <v>230</v>
      </c>
      <c r="H21" s="39"/>
      <c r="I21" s="27"/>
      <c r="J21" s="28"/>
      <c r="K21" s="49"/>
      <c r="L21" s="50"/>
      <c r="M21" s="34"/>
      <c r="N21" s="25"/>
    </row>
    <row r="22" spans="1:14" ht="15" customHeight="1" thickTop="1" thickBot="1">
      <c r="A22" s="5" t="s">
        <v>42</v>
      </c>
      <c r="B22" s="6">
        <v>20</v>
      </c>
      <c r="C22" s="23" t="s">
        <v>34</v>
      </c>
      <c r="D22" s="6"/>
      <c r="E22" s="42">
        <v>30</v>
      </c>
      <c r="F22" s="6">
        <v>1</v>
      </c>
      <c r="G22" s="10">
        <v>30</v>
      </c>
      <c r="H22" s="40">
        <f>SUM(G22:G22)</f>
        <v>30</v>
      </c>
      <c r="I22" s="27"/>
      <c r="J22" s="13">
        <f>H22/H24</f>
        <v>8.4769708957332587E-3</v>
      </c>
      <c r="K22" s="51">
        <f>I3*J22</f>
        <v>0</v>
      </c>
      <c r="L22" s="51">
        <f>H22+K22</f>
        <v>30</v>
      </c>
      <c r="M22" s="34"/>
      <c r="N22" s="20">
        <f>L22*M3</f>
        <v>1118.7360000000001</v>
      </c>
    </row>
    <row r="23" spans="1:14" ht="15" customHeight="1" thickTop="1" thickBot="1">
      <c r="A23" s="5" t="s">
        <v>4</v>
      </c>
      <c r="B23" s="6">
        <v>21</v>
      </c>
      <c r="C23" s="23" t="s">
        <v>43</v>
      </c>
      <c r="D23" s="6"/>
      <c r="E23" s="42">
        <v>30</v>
      </c>
      <c r="F23" s="6">
        <v>1</v>
      </c>
      <c r="G23" s="10">
        <f t="shared" ref="G23" si="3">E23*F23</f>
        <v>30</v>
      </c>
      <c r="H23" s="40">
        <f>SUM(G23:G23)</f>
        <v>30</v>
      </c>
      <c r="I23" s="27"/>
      <c r="J23" s="13">
        <f>H23/H24</f>
        <v>8.4769708957332587E-3</v>
      </c>
      <c r="K23" s="51">
        <f>I3*J23</f>
        <v>0</v>
      </c>
      <c r="L23" s="51">
        <f>H23+K23</f>
        <v>30</v>
      </c>
      <c r="M23" s="34"/>
      <c r="N23" s="20">
        <f>L23*M3</f>
        <v>1118.7360000000001</v>
      </c>
    </row>
    <row r="24" spans="1:14" ht="22.5" thickTop="1" thickBot="1">
      <c r="A24" s="29" t="s">
        <v>10</v>
      </c>
      <c r="B24" s="30"/>
      <c r="C24" s="30"/>
      <c r="D24" s="30"/>
      <c r="E24" s="30"/>
      <c r="F24" s="30"/>
      <c r="G24" s="31"/>
      <c r="H24" s="41">
        <f>SUM(H3:H23)</f>
        <v>3539</v>
      </c>
      <c r="I24" s="12">
        <f>I3</f>
        <v>0</v>
      </c>
      <c r="J24" s="14">
        <f>SUM(J3:J23)</f>
        <v>1</v>
      </c>
      <c r="K24" s="52">
        <f>I24*J24</f>
        <v>0</v>
      </c>
      <c r="L24" s="52">
        <f>SUM(L3:L23)</f>
        <v>3539</v>
      </c>
      <c r="M24" s="22">
        <f>M3</f>
        <v>37.291200000000003</v>
      </c>
      <c r="N24" s="21">
        <f>SUM(N3:N23)</f>
        <v>131973.55680000002</v>
      </c>
    </row>
  </sheetData>
  <mergeCells count="39">
    <mergeCell ref="A1:N1"/>
    <mergeCell ref="M3:M23"/>
    <mergeCell ref="N3:N4"/>
    <mergeCell ref="N5:N7"/>
    <mergeCell ref="N8:N11"/>
    <mergeCell ref="N15:N17"/>
    <mergeCell ref="N18:N19"/>
    <mergeCell ref="L3:L4"/>
    <mergeCell ref="L5:L7"/>
    <mergeCell ref="L8:L11"/>
    <mergeCell ref="L15:L17"/>
    <mergeCell ref="L18:L19"/>
    <mergeCell ref="J3:J4"/>
    <mergeCell ref="J5:J7"/>
    <mergeCell ref="J8:J11"/>
    <mergeCell ref="J15:J17"/>
    <mergeCell ref="J18:J19"/>
    <mergeCell ref="K3:K4"/>
    <mergeCell ref="K5:K7"/>
    <mergeCell ref="K8:K11"/>
    <mergeCell ref="K15:K17"/>
    <mergeCell ref="K18:K19"/>
    <mergeCell ref="A24:G24"/>
    <mergeCell ref="I3:I23"/>
    <mergeCell ref="H3:H4"/>
    <mergeCell ref="H5:H7"/>
    <mergeCell ref="H8:H11"/>
    <mergeCell ref="H15:H17"/>
    <mergeCell ref="H18:H19"/>
    <mergeCell ref="H20:H21"/>
    <mergeCell ref="L20:L21"/>
    <mergeCell ref="N20:N21"/>
    <mergeCell ref="H12:H14"/>
    <mergeCell ref="J12:J14"/>
    <mergeCell ref="K12:K14"/>
    <mergeCell ref="L12:L14"/>
    <mergeCell ref="N12:N14"/>
    <mergeCell ref="J20:J21"/>
    <mergeCell ref="K20:K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2014-06-04T00:20:22Z</dcterms:modified>
</cp:coreProperties>
</file>